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Garvey\VRG Controls, LLC\VRG Controls, LLC Team Site - Documents\1 - USB CONTENTS\8 - Miscellaneous\"/>
    </mc:Choice>
  </mc:AlternateContent>
  <xr:revisionPtr revIDLastSave="0" documentId="13_ncr:1_{B68F6376-213B-4C0A-9998-F7D3AFBD0E9F}" xr6:coauthVersionLast="47" xr6:coauthVersionMax="47" xr10:uidLastSave="{00000000-0000-0000-0000-000000000000}"/>
  <workbookProtection lockStructure="1"/>
  <bookViews>
    <workbookView xWindow="-120" yWindow="-120" windowWidth="29040" windowHeight="16440" xr2:uid="{90330A46-899D-40BC-ADCF-8C352B90663D}"/>
  </bookViews>
  <sheets>
    <sheet name="TRANSIENT EMISSIONS ESTIMATOR" sheetId="1" r:id="rId1"/>
  </sheets>
  <definedNames>
    <definedName name="_xlnm.Print_Area" localSheetId="0">'TRANSIENT EMISSIONS ESTIMATOR'!$A$1:$H$38</definedName>
  </definedNames>
  <calcPr calcId="191029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8" i="1"/>
  <c r="F8" i="1" s="1"/>
  <c r="D9" i="1" l="1"/>
  <c r="E9" i="1" s="1"/>
  <c r="F9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E18" i="1"/>
  <c r="F18" i="1" s="1"/>
  <c r="E17" i="1"/>
  <c r="F17" i="1" s="1"/>
  <c r="D17" i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D11" i="1"/>
  <c r="E11" i="1" s="1"/>
  <c r="F11" i="1" s="1"/>
  <c r="D10" i="1"/>
  <c r="E10" i="1" s="1"/>
  <c r="F10" i="1" s="1"/>
  <c r="D8" i="1"/>
  <c r="G8" i="1" s="1"/>
  <c r="H8" i="1" s="1"/>
  <c r="G22" i="1" l="1"/>
  <c r="H22" i="1" s="1"/>
  <c r="G11" i="1"/>
  <c r="H11" i="1" s="1"/>
  <c r="G18" i="1"/>
  <c r="H18" i="1" s="1"/>
  <c r="G26" i="1"/>
  <c r="H26" i="1" s="1"/>
  <c r="G27" i="1"/>
  <c r="H27" i="1" s="1"/>
  <c r="G12" i="1"/>
  <c r="H12" i="1" s="1"/>
  <c r="G20" i="1"/>
  <c r="H20" i="1" s="1"/>
  <c r="G9" i="1"/>
  <c r="H9" i="1" s="1"/>
  <c r="G15" i="1"/>
  <c r="H15" i="1" s="1"/>
  <c r="G16" i="1"/>
  <c r="H16" i="1" s="1"/>
  <c r="G10" i="1"/>
  <c r="H10" i="1" s="1"/>
  <c r="G17" i="1"/>
  <c r="H17" i="1" s="1"/>
  <c r="G19" i="1"/>
  <c r="H19" i="1" s="1"/>
  <c r="G13" i="1"/>
  <c r="H13" i="1" s="1"/>
  <c r="G14" i="1"/>
  <c r="H14" i="1" s="1"/>
  <c r="G21" i="1"/>
  <c r="H21" i="1" s="1"/>
  <c r="G23" i="1"/>
  <c r="H23" i="1" s="1"/>
  <c r="G24" i="1"/>
  <c r="H24" i="1" s="1"/>
  <c r="G25" i="1"/>
  <c r="H25" i="1" s="1"/>
</calcChain>
</file>

<file path=xl/sharedStrings.xml><?xml version="1.0" encoding="utf-8"?>
<sst xmlns="http://schemas.openxmlformats.org/spreadsheetml/2006/main" count="56" uniqueCount="36">
  <si>
    <t>RHPA BORE</t>
  </si>
  <si>
    <t>RHPA STROKE</t>
  </si>
  <si>
    <t>RHPA TYPE</t>
  </si>
  <si>
    <t>DA</t>
  </si>
  <si>
    <t>RHPA VOLUME</t>
  </si>
  <si>
    <t>(in)</t>
  </si>
  <si>
    <t>in^3</t>
  </si>
  <si>
    <t>SUPPLY PRESSURE</t>
  </si>
  <si>
    <t>POSITION DELTA</t>
  </si>
  <si>
    <t>FREQUENCY</t>
  </si>
  <si>
    <t>(sec)</t>
  </si>
  <si>
    <t>(%)</t>
  </si>
  <si>
    <t>PSIG</t>
  </si>
  <si>
    <t>DELTA VOLUME</t>
  </si>
  <si>
    <t>DELTA VOLUME (STD)</t>
  </si>
  <si>
    <t>SCF</t>
  </si>
  <si>
    <t>SCFH</t>
  </si>
  <si>
    <t>TRANSIENT EMISSIONS</t>
  </si>
  <si>
    <t>MSCFH PER YR</t>
  </si>
  <si>
    <t>(--)</t>
  </si>
  <si>
    <t>SR</t>
  </si>
  <si>
    <t>Notes</t>
  </si>
  <si>
    <t>Position Delta Equals Magnitude of Valve Position Change as Percent Full Travel</t>
  </si>
  <si>
    <t>Frequency Equals How Often Control Valve Position Changes</t>
  </si>
  <si>
    <t>RHPA Type "DA" Equal Double Acting</t>
  </si>
  <si>
    <t>RHPA Type "SR" Equal Spring Return</t>
  </si>
  <si>
    <t>Transient Emissions Calcs are Independent of SR Spring Return Cartidge Model</t>
  </si>
  <si>
    <t>For "D" Dual Actuators Multiply Above Results X2</t>
  </si>
  <si>
    <t>Temperature Assumed 60F</t>
  </si>
  <si>
    <t>Enter Data for RED TEXT ONLY</t>
  </si>
  <si>
    <t>Above Results do NOT include STEADY STATE EMISSIONS</t>
  </si>
  <si>
    <t>ANNUAL TRANSIENT EMISISONS</t>
  </si>
  <si>
    <t>mgarvey</t>
  </si>
  <si>
    <t>VRG Controls Transient Emissions Estimator</t>
  </si>
  <si>
    <t>ver 060921</t>
  </si>
  <si>
    <t>Contact VRG Controls Toll Free +844-FLOW-VRG (sales@vrgcontrols.com) for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</si>
</sst>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10">
    <dxf>
      <numFmt numFmtId="165" formatCode="0.0"/>
      <alignment horizontal="center" vertical="center" textRotation="0" wrapText="0" indent="0" justifyLastLine="0" shrinkToFit="0" readingOrder="0"/>
    </dxf>
    <dxf>
      <numFmt numFmtId="166" formatCode="0.000"/>
      <alignment horizontal="center" vertical="center" textRotation="0" wrapText="0" indent="0" justifyLastLine="0" shrinkToFit="0" readingOrder="0"/>
    </dxf>
    <dxf>
      <numFmt numFmtId="166" formatCode="0.0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179488</xdr:colOff>
      <xdr:row>0</xdr:row>
      <xdr:rowOff>9524</xdr:rowOff>
    </xdr:from>
    <xdr:to>
      <xdr:col>7</xdr:col>
      <xdr:colOff>1276349</xdr:colOff>
      <xdr:row>1</xdr:row>
      <xdr:rowOff>172610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C1BF8D-77E1-4F95-9011-886A7128B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988" y="9524"/>
          <a:ext cx="2639911" cy="5536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3485FF-E8BE-443A-845E-D8812965E65E}" name="Table1" displayName="Table1" ref="A6:H27" totalsRowShown="0" headerRowDxfId="9" dataDxfId="8">
  <autoFilter ref="A6:H27" xr:uid="{9D67D430-4310-4D89-B944-C89DCC8091C1}"/>
  <tableColumns count="8">
    <tableColumn id="1" xr3:uid="{E8B05702-188A-4F65-901C-D574C003E720}" name="RHPA TYPE" dataDxfId="7"/>
    <tableColumn id="2" xr3:uid="{B244B4CD-84A8-45B6-B272-36F72F50D5D2}" name="RHPA BORE" dataDxfId="6"/>
    <tableColumn id="3" xr3:uid="{520A784B-A68B-4DE9-BA24-F8708FD1C370}" name="RHPA STROKE" dataDxfId="5"/>
    <tableColumn id="4" xr3:uid="{63CEE3AD-F8A1-4DDF-BC1F-5C7BAEDAC77D}" name="RHPA VOLUME" dataDxfId="4">
      <calculatedColumnFormula>+((B7/2)^2*3.14)*C7</calculatedColumnFormula>
    </tableColumn>
    <tableColumn id="5" xr3:uid="{09A1BEB7-1A35-46EB-A946-5B4FB21FB15E}" name="DELTA VOLUME" dataDxfId="3">
      <calculatedColumnFormula>+D7*$D$3</calculatedColumnFormula>
    </tableColumn>
    <tableColumn id="6" xr3:uid="{7198BF09-D500-47B8-91EC-3DE3014B9F35}" name="DELTA VOLUME (STD)" dataDxfId="2">
      <calculatedColumnFormula>+(E7*(14.7+$D$2)/14.7)/1728</calculatedColumnFormula>
    </tableColumn>
    <tableColumn id="7" xr3:uid="{727E7CF5-DBCF-4926-A887-772B67555CD9}" name="TRANSIENT EMISSIONS" dataDxfId="1">
      <calculatedColumnFormula>+(60/$D$4)*F7*60/2</calculatedColumnFormula>
    </tableColumn>
    <tableColumn id="8" xr3:uid="{8923F1EA-9A7A-4260-803F-DBC915135AFF}" name="ANNUAL TRANSIENT EMISISONS" dataDxfId="0">
      <calculatedColumnFormula>24*365*G7/1000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E927-BFDF-49A5-AEE4-9F4D5944FE21}">
  <sheetPr>
    <pageSetUpPr fitToPage="1"/>
  </sheetPr>
  <dimension ref="A1:H39"/>
  <sheetViews>
    <sheetView tabSelected="1" workbookViewId="0">
      <selection activeCell="D4" sqref="D4"/>
    </sheetView>
  </sheetViews>
  <sheetFormatPr defaultRowHeight="15" x14ac:dyDescent="0.25"/>
  <cols>
    <col min="1" max="1" width="17.28515625" bestFit="1" customWidth="1"/>
    <col min="2" max="2" width="16.85546875" customWidth="1"/>
    <col min="3" max="3" width="21" customWidth="1"/>
    <col min="4" max="4" width="18.140625" customWidth="1"/>
    <col min="5" max="5" width="19.5703125" customWidth="1"/>
    <col min="6" max="6" width="24.28515625" customWidth="1"/>
    <col min="7" max="7" width="23.140625" customWidth="1"/>
    <col min="8" max="8" width="32.5703125" customWidth="1"/>
  </cols>
  <sheetData>
    <row r="1" spans="1:8" ht="30.75" customHeight="1" x14ac:dyDescent="0.35">
      <c r="A1" s="14" t="s">
        <v>33</v>
      </c>
    </row>
    <row r="2" spans="1:8" x14ac:dyDescent="0.25">
      <c r="A2" s="2" t="s">
        <v>7</v>
      </c>
      <c r="C2" t="s">
        <v>12</v>
      </c>
      <c r="D2" s="8">
        <v>125</v>
      </c>
    </row>
    <row r="3" spans="1:8" x14ac:dyDescent="0.25">
      <c r="A3" s="2" t="s">
        <v>8</v>
      </c>
      <c r="C3" s="1" t="s">
        <v>11</v>
      </c>
      <c r="D3" s="9">
        <v>0.01</v>
      </c>
    </row>
    <row r="4" spans="1:8" x14ac:dyDescent="0.25">
      <c r="A4" s="2" t="s">
        <v>9</v>
      </c>
      <c r="C4" t="s">
        <v>10</v>
      </c>
      <c r="D4" s="8">
        <v>30</v>
      </c>
      <c r="H4" t="s">
        <v>34</v>
      </c>
    </row>
    <row r="5" spans="1:8" x14ac:dyDescent="0.25">
      <c r="H5" t="s">
        <v>32</v>
      </c>
    </row>
    <row r="6" spans="1:8" x14ac:dyDescent="0.25">
      <c r="A6" s="13" t="s">
        <v>2</v>
      </c>
      <c r="B6" s="13" t="s">
        <v>0</v>
      </c>
      <c r="C6" s="13" t="s">
        <v>1</v>
      </c>
      <c r="D6" s="13" t="s">
        <v>4</v>
      </c>
      <c r="E6" s="13" t="s">
        <v>13</v>
      </c>
      <c r="F6" s="13" t="s">
        <v>14</v>
      </c>
      <c r="G6" s="13" t="s">
        <v>17</v>
      </c>
      <c r="H6" s="13" t="s">
        <v>31</v>
      </c>
    </row>
    <row r="7" spans="1:8" x14ac:dyDescent="0.25">
      <c r="A7" s="11" t="s">
        <v>19</v>
      </c>
      <c r="B7" s="12" t="s">
        <v>5</v>
      </c>
      <c r="C7" s="12" t="s">
        <v>5</v>
      </c>
      <c r="D7" s="12" t="s">
        <v>6</v>
      </c>
      <c r="E7" s="12" t="s">
        <v>6</v>
      </c>
      <c r="F7" s="12" t="s">
        <v>15</v>
      </c>
      <c r="G7" s="12" t="s">
        <v>16</v>
      </c>
      <c r="H7" s="12" t="s">
        <v>18</v>
      </c>
    </row>
    <row r="8" spans="1:8" x14ac:dyDescent="0.25">
      <c r="A8" s="3" t="s">
        <v>3</v>
      </c>
      <c r="B8" s="3">
        <v>5</v>
      </c>
      <c r="C8" s="3">
        <v>4</v>
      </c>
      <c r="D8" s="4">
        <f>+((B8/2)^2*3.14)*C8</f>
        <v>78.5</v>
      </c>
      <c r="E8" s="5">
        <f>+D8*$D$3</f>
        <v>0.78500000000000003</v>
      </c>
      <c r="F8" s="6">
        <f>+(E8*(14.7+$D$2)/14.7)/1728*0.9</f>
        <v>3.8855052437641721E-3</v>
      </c>
      <c r="G8" s="6">
        <f t="shared" ref="G8:G17" si="0">+(60/$D$4)*F8*60</f>
        <v>0.46626062925170064</v>
      </c>
      <c r="H8" s="7">
        <f>24*365*G8/1000</f>
        <v>4.0844431122448981</v>
      </c>
    </row>
    <row r="9" spans="1:8" x14ac:dyDescent="0.25">
      <c r="A9" s="3" t="s">
        <v>3</v>
      </c>
      <c r="B9" s="3">
        <v>6</v>
      </c>
      <c r="C9" s="3">
        <v>6</v>
      </c>
      <c r="D9" s="4">
        <f t="shared" ref="D9:D17" si="1">+((B9/2)^2*3.14)*C9</f>
        <v>169.56</v>
      </c>
      <c r="E9" s="5">
        <f t="shared" ref="E9:E27" si="2">+D9*$D$3</f>
        <v>1.6956</v>
      </c>
      <c r="F9" s="6">
        <f t="shared" ref="F9:F27" si="3">+(E9*(14.7+$D$2)/14.7)/1728*0.9</f>
        <v>8.3926913265306123E-3</v>
      </c>
      <c r="G9" s="6">
        <f t="shared" si="0"/>
        <v>1.0071229591836734</v>
      </c>
      <c r="H9" s="7">
        <f t="shared" ref="H9:H27" si="4">24*365*G9/1000</f>
        <v>8.8223971224489794</v>
      </c>
    </row>
    <row r="10" spans="1:8" x14ac:dyDescent="0.25">
      <c r="A10" s="3" t="s">
        <v>3</v>
      </c>
      <c r="B10" s="3">
        <v>8</v>
      </c>
      <c r="C10" s="3">
        <v>6</v>
      </c>
      <c r="D10" s="4">
        <f t="shared" si="1"/>
        <v>301.44</v>
      </c>
      <c r="E10" s="5">
        <f t="shared" si="2"/>
        <v>3.0144000000000002</v>
      </c>
      <c r="F10" s="6">
        <f t="shared" si="3"/>
        <v>1.4920340136054422E-2</v>
      </c>
      <c r="G10" s="6">
        <f t="shared" si="0"/>
        <v>1.7904408163265306</v>
      </c>
      <c r="H10" s="7">
        <f t="shared" si="4"/>
        <v>15.684261551020409</v>
      </c>
    </row>
    <row r="11" spans="1:8" x14ac:dyDescent="0.25">
      <c r="A11" s="3" t="s">
        <v>3</v>
      </c>
      <c r="B11" s="3">
        <v>8</v>
      </c>
      <c r="C11" s="3">
        <v>8</v>
      </c>
      <c r="D11" s="4">
        <f t="shared" si="1"/>
        <v>401.92</v>
      </c>
      <c r="E11" s="5">
        <f t="shared" si="2"/>
        <v>4.0192000000000005</v>
      </c>
      <c r="F11" s="6">
        <f t="shared" si="3"/>
        <v>1.9893786848072567E-2</v>
      </c>
      <c r="G11" s="6">
        <f t="shared" si="0"/>
        <v>2.3872544217687079</v>
      </c>
      <c r="H11" s="7">
        <f t="shared" si="4"/>
        <v>20.912348734693882</v>
      </c>
    </row>
    <row r="12" spans="1:8" x14ac:dyDescent="0.25">
      <c r="A12" s="3" t="s">
        <v>3</v>
      </c>
      <c r="B12" s="3">
        <v>10</v>
      </c>
      <c r="C12" s="3">
        <v>6</v>
      </c>
      <c r="D12" s="4">
        <f t="shared" si="1"/>
        <v>471</v>
      </c>
      <c r="E12" s="5">
        <f t="shared" si="2"/>
        <v>4.71</v>
      </c>
      <c r="F12" s="6">
        <f t="shared" si="3"/>
        <v>2.3313031462585031E-2</v>
      </c>
      <c r="G12" s="6">
        <f t="shared" si="0"/>
        <v>2.7975637755102039</v>
      </c>
      <c r="H12" s="7">
        <f t="shared" si="4"/>
        <v>24.506658673469385</v>
      </c>
    </row>
    <row r="13" spans="1:8" x14ac:dyDescent="0.25">
      <c r="A13" s="3" t="s">
        <v>3</v>
      </c>
      <c r="B13" s="3">
        <v>10</v>
      </c>
      <c r="C13" s="3">
        <v>8</v>
      </c>
      <c r="D13" s="4">
        <f t="shared" si="1"/>
        <v>628</v>
      </c>
      <c r="E13" s="5">
        <f t="shared" si="2"/>
        <v>6.28</v>
      </c>
      <c r="F13" s="6">
        <f t="shared" si="3"/>
        <v>3.1084041950113377E-2</v>
      </c>
      <c r="G13" s="6">
        <f t="shared" si="0"/>
        <v>3.7300850340136051</v>
      </c>
      <c r="H13" s="7">
        <f t="shared" si="4"/>
        <v>32.675544897959185</v>
      </c>
    </row>
    <row r="14" spans="1:8" x14ac:dyDescent="0.25">
      <c r="A14" s="3" t="s">
        <v>3</v>
      </c>
      <c r="B14" s="3">
        <v>10</v>
      </c>
      <c r="C14" s="3">
        <v>12</v>
      </c>
      <c r="D14" s="4">
        <f t="shared" si="1"/>
        <v>942</v>
      </c>
      <c r="E14" s="5">
        <f t="shared" si="2"/>
        <v>9.42</v>
      </c>
      <c r="F14" s="6">
        <f t="shared" si="3"/>
        <v>4.6626062925170061E-2</v>
      </c>
      <c r="G14" s="6">
        <f t="shared" si="0"/>
        <v>5.5951275510204077</v>
      </c>
      <c r="H14" s="7">
        <f t="shared" si="4"/>
        <v>49.01331734693877</v>
      </c>
    </row>
    <row r="15" spans="1:8" x14ac:dyDescent="0.25">
      <c r="A15" s="3" t="s">
        <v>3</v>
      </c>
      <c r="B15" s="3">
        <v>12</v>
      </c>
      <c r="C15" s="3">
        <v>12</v>
      </c>
      <c r="D15" s="4">
        <f t="shared" si="1"/>
        <v>1356.48</v>
      </c>
      <c r="E15" s="5">
        <f t="shared" si="2"/>
        <v>13.5648</v>
      </c>
      <c r="F15" s="6">
        <f t="shared" si="3"/>
        <v>6.7141530612244898E-2</v>
      </c>
      <c r="G15" s="6">
        <f t="shared" si="0"/>
        <v>8.0569836734693876</v>
      </c>
      <c r="H15" s="7">
        <f t="shared" si="4"/>
        <v>70.579176979591836</v>
      </c>
    </row>
    <row r="16" spans="1:8" x14ac:dyDescent="0.25">
      <c r="A16" s="3" t="s">
        <v>3</v>
      </c>
      <c r="B16" s="3">
        <v>14</v>
      </c>
      <c r="C16" s="3">
        <v>12</v>
      </c>
      <c r="D16" s="4">
        <f t="shared" si="1"/>
        <v>1846.3200000000002</v>
      </c>
      <c r="E16" s="5">
        <f t="shared" si="2"/>
        <v>18.463200000000001</v>
      </c>
      <c r="F16" s="6">
        <f t="shared" si="3"/>
        <v>9.1387083333333327E-2</v>
      </c>
      <c r="G16" s="6">
        <f t="shared" si="0"/>
        <v>10.96645</v>
      </c>
      <c r="H16" s="7">
        <f t="shared" si="4"/>
        <v>96.066102000000001</v>
      </c>
    </row>
    <row r="17" spans="1:8" x14ac:dyDescent="0.25">
      <c r="A17" s="3" t="s">
        <v>3</v>
      </c>
      <c r="B17" s="3">
        <v>14</v>
      </c>
      <c r="C17" s="3">
        <v>14</v>
      </c>
      <c r="D17" s="4">
        <f t="shared" si="1"/>
        <v>2154.04</v>
      </c>
      <c r="E17" s="5">
        <f t="shared" si="2"/>
        <v>21.540400000000002</v>
      </c>
      <c r="F17" s="6">
        <f t="shared" si="3"/>
        <v>0.10661826388888888</v>
      </c>
      <c r="G17" s="6">
        <f t="shared" si="0"/>
        <v>12.794191666666666</v>
      </c>
      <c r="H17" s="7">
        <f t="shared" si="4"/>
        <v>112.077119</v>
      </c>
    </row>
    <row r="18" spans="1:8" x14ac:dyDescent="0.25">
      <c r="A18" s="3" t="s">
        <v>20</v>
      </c>
      <c r="B18" s="3">
        <v>5</v>
      </c>
      <c r="C18" s="3">
        <v>4</v>
      </c>
      <c r="D18" s="4">
        <f>+((B18/2)^2*3.14)*C18</f>
        <v>78.5</v>
      </c>
      <c r="E18" s="5">
        <f>+D18*$D$3</f>
        <v>0.78500000000000003</v>
      </c>
      <c r="F18" s="6">
        <f t="shared" si="3"/>
        <v>3.8855052437641721E-3</v>
      </c>
      <c r="G18" s="6">
        <f>+(60/$D$4)*F18*60/2</f>
        <v>0.23313031462585032</v>
      </c>
      <c r="H18" s="7">
        <f>24*365*G18/1000</f>
        <v>2.042221556122449</v>
      </c>
    </row>
    <row r="19" spans="1:8" x14ac:dyDescent="0.25">
      <c r="A19" s="3" t="s">
        <v>20</v>
      </c>
      <c r="B19" s="3">
        <v>6</v>
      </c>
      <c r="C19" s="3">
        <v>6</v>
      </c>
      <c r="D19" s="4">
        <f t="shared" ref="D19:D27" si="5">+((B19/2)^2*3.14)*C19</f>
        <v>169.56</v>
      </c>
      <c r="E19" s="5">
        <f t="shared" si="2"/>
        <v>1.6956</v>
      </c>
      <c r="F19" s="6">
        <f t="shared" si="3"/>
        <v>8.3926913265306123E-3</v>
      </c>
      <c r="G19" s="6">
        <f t="shared" ref="G19:G27" si="6">+(60/$D$4)*F19*60/2</f>
        <v>0.50356147959183672</v>
      </c>
      <c r="H19" s="7">
        <f t="shared" si="4"/>
        <v>4.4111985612244897</v>
      </c>
    </row>
    <row r="20" spans="1:8" x14ac:dyDescent="0.25">
      <c r="A20" s="3" t="s">
        <v>20</v>
      </c>
      <c r="B20" s="3">
        <v>8</v>
      </c>
      <c r="C20" s="3">
        <v>6</v>
      </c>
      <c r="D20" s="4">
        <f t="shared" si="5"/>
        <v>301.44</v>
      </c>
      <c r="E20" s="5">
        <f t="shared" si="2"/>
        <v>3.0144000000000002</v>
      </c>
      <c r="F20" s="6">
        <f t="shared" si="3"/>
        <v>1.4920340136054422E-2</v>
      </c>
      <c r="G20" s="6">
        <f t="shared" si="6"/>
        <v>0.89522040816326531</v>
      </c>
      <c r="H20" s="7">
        <f t="shared" si="4"/>
        <v>7.8421307755102045</v>
      </c>
    </row>
    <row r="21" spans="1:8" x14ac:dyDescent="0.25">
      <c r="A21" s="3" t="s">
        <v>20</v>
      </c>
      <c r="B21" s="3">
        <v>8</v>
      </c>
      <c r="C21" s="3">
        <v>8</v>
      </c>
      <c r="D21" s="4">
        <f t="shared" si="5"/>
        <v>401.92</v>
      </c>
      <c r="E21" s="5">
        <f t="shared" si="2"/>
        <v>4.0192000000000005</v>
      </c>
      <c r="F21" s="6">
        <f t="shared" si="3"/>
        <v>1.9893786848072567E-2</v>
      </c>
      <c r="G21" s="6">
        <f t="shared" si="6"/>
        <v>1.193627210884354</v>
      </c>
      <c r="H21" s="7">
        <f t="shared" si="4"/>
        <v>10.456174367346941</v>
      </c>
    </row>
    <row r="22" spans="1:8" x14ac:dyDescent="0.25">
      <c r="A22" s="3" t="s">
        <v>20</v>
      </c>
      <c r="B22" s="3">
        <v>10</v>
      </c>
      <c r="C22" s="3">
        <v>6</v>
      </c>
      <c r="D22" s="4">
        <f t="shared" si="5"/>
        <v>471</v>
      </c>
      <c r="E22" s="5">
        <f t="shared" si="2"/>
        <v>4.71</v>
      </c>
      <c r="F22" s="6">
        <f t="shared" si="3"/>
        <v>2.3313031462585031E-2</v>
      </c>
      <c r="G22" s="6">
        <f t="shared" si="6"/>
        <v>1.3987818877551019</v>
      </c>
      <c r="H22" s="7">
        <f t="shared" si="4"/>
        <v>12.253329336734692</v>
      </c>
    </row>
    <row r="23" spans="1:8" x14ac:dyDescent="0.25">
      <c r="A23" s="3" t="s">
        <v>20</v>
      </c>
      <c r="B23" s="3">
        <v>10</v>
      </c>
      <c r="C23" s="3">
        <v>8</v>
      </c>
      <c r="D23" s="4">
        <f t="shared" si="5"/>
        <v>628</v>
      </c>
      <c r="E23" s="5">
        <f t="shared" si="2"/>
        <v>6.28</v>
      </c>
      <c r="F23" s="6">
        <f t="shared" si="3"/>
        <v>3.1084041950113377E-2</v>
      </c>
      <c r="G23" s="6">
        <f t="shared" si="6"/>
        <v>1.8650425170068026</v>
      </c>
      <c r="H23" s="7">
        <f t="shared" si="4"/>
        <v>16.337772448979592</v>
      </c>
    </row>
    <row r="24" spans="1:8" x14ac:dyDescent="0.25">
      <c r="A24" s="3" t="s">
        <v>20</v>
      </c>
      <c r="B24" s="3">
        <v>10</v>
      </c>
      <c r="C24" s="3">
        <v>12</v>
      </c>
      <c r="D24" s="4">
        <f t="shared" si="5"/>
        <v>942</v>
      </c>
      <c r="E24" s="5">
        <f t="shared" si="2"/>
        <v>9.42</v>
      </c>
      <c r="F24" s="6">
        <f t="shared" si="3"/>
        <v>4.6626062925170061E-2</v>
      </c>
      <c r="G24" s="6">
        <f t="shared" si="6"/>
        <v>2.7975637755102039</v>
      </c>
      <c r="H24" s="7">
        <f t="shared" si="4"/>
        <v>24.506658673469385</v>
      </c>
    </row>
    <row r="25" spans="1:8" x14ac:dyDescent="0.25">
      <c r="A25" s="3" t="s">
        <v>20</v>
      </c>
      <c r="B25" s="3">
        <v>12</v>
      </c>
      <c r="C25" s="3">
        <v>12</v>
      </c>
      <c r="D25" s="4">
        <f t="shared" si="5"/>
        <v>1356.48</v>
      </c>
      <c r="E25" s="5">
        <f t="shared" si="2"/>
        <v>13.5648</v>
      </c>
      <c r="F25" s="6">
        <f t="shared" si="3"/>
        <v>6.7141530612244898E-2</v>
      </c>
      <c r="G25" s="6">
        <f t="shared" si="6"/>
        <v>4.0284918367346938</v>
      </c>
      <c r="H25" s="7">
        <f t="shared" si="4"/>
        <v>35.289588489795918</v>
      </c>
    </row>
    <row r="26" spans="1:8" x14ac:dyDescent="0.25">
      <c r="A26" s="3" t="s">
        <v>20</v>
      </c>
      <c r="B26" s="3">
        <v>14</v>
      </c>
      <c r="C26" s="3">
        <v>12</v>
      </c>
      <c r="D26" s="4">
        <f t="shared" si="5"/>
        <v>1846.3200000000002</v>
      </c>
      <c r="E26" s="5">
        <f t="shared" si="2"/>
        <v>18.463200000000001</v>
      </c>
      <c r="F26" s="6">
        <f t="shared" si="3"/>
        <v>9.1387083333333327E-2</v>
      </c>
      <c r="G26" s="6">
        <f t="shared" si="6"/>
        <v>5.483225</v>
      </c>
      <c r="H26" s="7">
        <f t="shared" si="4"/>
        <v>48.033051</v>
      </c>
    </row>
    <row r="27" spans="1:8" x14ac:dyDescent="0.25">
      <c r="A27" s="3" t="s">
        <v>20</v>
      </c>
      <c r="B27" s="3">
        <v>14</v>
      </c>
      <c r="C27" s="3">
        <v>14</v>
      </c>
      <c r="D27" s="4">
        <f t="shared" si="5"/>
        <v>2154.04</v>
      </c>
      <c r="E27" s="5">
        <f t="shared" si="2"/>
        <v>21.540400000000002</v>
      </c>
      <c r="F27" s="6">
        <f t="shared" si="3"/>
        <v>0.10661826388888888</v>
      </c>
      <c r="G27" s="6">
        <f t="shared" si="6"/>
        <v>6.3970958333333332</v>
      </c>
      <c r="H27" s="7">
        <f t="shared" si="4"/>
        <v>56.038559499999998</v>
      </c>
    </row>
    <row r="29" spans="1:8" x14ac:dyDescent="0.25">
      <c r="A29" s="10" t="s">
        <v>21</v>
      </c>
    </row>
    <row r="30" spans="1:8" x14ac:dyDescent="0.25">
      <c r="A30" t="s">
        <v>22</v>
      </c>
    </row>
    <row r="31" spans="1:8" x14ac:dyDescent="0.25">
      <c r="A31" t="s">
        <v>23</v>
      </c>
    </row>
    <row r="32" spans="1:8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26</v>
      </c>
    </row>
    <row r="35" spans="1:1" x14ac:dyDescent="0.25">
      <c r="A35" t="s">
        <v>27</v>
      </c>
    </row>
    <row r="36" spans="1:1" x14ac:dyDescent="0.25">
      <c r="A36" t="s">
        <v>28</v>
      </c>
    </row>
    <row r="37" spans="1:1" x14ac:dyDescent="0.25">
      <c r="A37" t="s">
        <v>29</v>
      </c>
    </row>
    <row r="38" spans="1:1" x14ac:dyDescent="0.25">
      <c r="A38" t="s">
        <v>30</v>
      </c>
    </row>
    <row r="39" spans="1:1" x14ac:dyDescent="0.25">
      <c r="A39" s="8" t="s">
        <v>35</v>
      </c>
    </row>
  </sheetData>
  <sheetProtection algorithmName="SHA-512" hashValue="XZhMMGuYTuIiAEcYoke1WhXy38Iz6RFNsYfTmPzd3QxJXinXnqWfk1ljZwrUM7b9DgXihOBEYT1PGEcn+A0+Rw==" saltValue="HwO1WXJWdM9SVLWA7+lMDQ==" spinCount="100000" sheet="1" objects="1" scenarios="1"/>
  <protectedRanges>
    <protectedRange sqref="D2:D4" name="Range1"/>
  </protectedRanges>
  <pageMargins left="0.7" right="0.7" top="0.75" bottom="0.75" header="0.3" footer="0.3"/>
  <pageSetup scale="7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D1270CEEB1F4DA1DA0F7456899640" ma:contentTypeVersion="18" ma:contentTypeDescription="Create a new document." ma:contentTypeScope="" ma:versionID="c34150e2cbd6f61095ff679b10da37b3">
  <xsd:schema xmlns:xsd="http://www.w3.org/2001/XMLSchema" xmlns:xs="http://www.w3.org/2001/XMLSchema" xmlns:p="http://schemas.microsoft.com/office/2006/metadata/properties" xmlns:ns2="594ccc29-8b8d-4e88-a335-ae3dcc58542c" xmlns:ns3="cd76c63a-6689-420e-93f7-204fe579ce79" targetNamespace="http://schemas.microsoft.com/office/2006/metadata/properties" ma:root="true" ma:fieldsID="0a333626930894315d22bd2b20881a20" ns2:_="" ns3:_="">
    <xsd:import namespace="594ccc29-8b8d-4e88-a335-ae3dcc58542c"/>
    <xsd:import namespace="cd76c63a-6689-420e-93f7-204fe579ce79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cc29-8b8d-4e88-a335-ae3dcc58542c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6c63a-6689-420e-93f7-204fe579ce7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594ccc29-8b8d-4e88-a335-ae3dcc58542c" xsi:nil="true"/>
    <MigrationWizIdPermissionLevels xmlns="594ccc29-8b8d-4e88-a335-ae3dcc58542c" xsi:nil="true"/>
    <MigrationWizId xmlns="594ccc29-8b8d-4e88-a335-ae3dcc58542c" xsi:nil="true"/>
    <MigrationWizIdPermissions xmlns="594ccc29-8b8d-4e88-a335-ae3dcc58542c" xsi:nil="true"/>
    <MigrationWizIdDocumentLibraryPermissions xmlns="594ccc29-8b8d-4e88-a335-ae3dcc58542c" xsi:nil="true"/>
  </documentManagement>
</p:properties>
</file>

<file path=customXml/itemProps1.xml><?xml version="1.0" encoding="utf-8"?>
<ds:datastoreItem xmlns:ds="http://schemas.openxmlformats.org/officeDocument/2006/customXml" ds:itemID="{1EA862BB-9BFB-44D4-B984-72240AED1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8A1C0-F829-4F00-8334-EE4322F63B87}"/>
</file>

<file path=customXml/itemProps3.xml><?xml version="1.0" encoding="utf-8"?>
<ds:datastoreItem xmlns:ds="http://schemas.openxmlformats.org/officeDocument/2006/customXml" ds:itemID="{84C75CE9-350A-4D91-BCCB-7766610439F8}">
  <ds:schemaRefs>
    <ds:schemaRef ds:uri="cd76c63a-6689-420e-93f7-204fe579ce7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594ccc29-8b8d-4e88-a335-ae3dcc58542c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TRANSIENT EMISSIONS ESTIMATOR</vt:lpstr>
      <vt:lpstr>'TRANSIENT EMISSIONS ESTIMATOR'!Print_Area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Garvey</dc:creator>
  <cp:lastModifiedBy>Michael Garvey</cp:lastModifiedBy>
  <cp:lastPrinted>2021-02-02T17:47:46Z</cp:lastPrinted>
  <dcterms:created xsi:type="dcterms:W3CDTF">2021-02-02T17:17:18Z</dcterms:created>
  <dcterms:modified xsi:type="dcterms:W3CDTF">2021-06-09T19:31:20Z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0x01010010BD1270CEEB1F4DA1DA0F7456899640</vt:lpwstr>
  </property>
</Properties>
</file>